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bueno\Desktop\"/>
    </mc:Choice>
  </mc:AlternateContent>
  <bookViews>
    <workbookView xWindow="0" yWindow="0" windowWidth="23040" windowHeight="86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18" i="1" l="1"/>
  <c r="C16" i="1"/>
  <c r="E16" i="1" s="1"/>
  <c r="C14" i="1"/>
  <c r="C15" i="1" s="1"/>
  <c r="E15" i="1" s="1"/>
  <c r="C17" i="1" l="1"/>
  <c r="E17" i="1" s="1"/>
  <c r="E14" i="1"/>
</calcChain>
</file>

<file path=xl/sharedStrings.xml><?xml version="1.0" encoding="utf-8"?>
<sst xmlns="http://schemas.openxmlformats.org/spreadsheetml/2006/main" count="58" uniqueCount="48">
  <si>
    <t>D</t>
  </si>
  <si>
    <t>d</t>
  </si>
  <si>
    <t>mm</t>
  </si>
  <si>
    <t>Freno motor</t>
  </si>
  <si>
    <t>M</t>
  </si>
  <si>
    <t>Nm</t>
  </si>
  <si>
    <t>Coeficiente de seguridad</t>
  </si>
  <si>
    <t>v</t>
  </si>
  <si>
    <t>Recomendado entre 1,8 y 3</t>
  </si>
  <si>
    <t>n</t>
  </si>
  <si>
    <t>Øext corona</t>
  </si>
  <si>
    <t>Øint corona</t>
  </si>
  <si>
    <t>Nº agujeros en el área dentada</t>
  </si>
  <si>
    <t>Ø agujeros en el área dentada</t>
  </si>
  <si>
    <t>Nº dientes</t>
  </si>
  <si>
    <t>dL</t>
  </si>
  <si>
    <t>Altura de contacto entre los dientes en el Øext</t>
  </si>
  <si>
    <t>a</t>
  </si>
  <si>
    <t>nz</t>
  </si>
  <si>
    <t>% de contacto superficies</t>
  </si>
  <si>
    <t>Usualmente 70%</t>
  </si>
  <si>
    <t>Fva</t>
  </si>
  <si>
    <t>Fuerza vertical axial</t>
  </si>
  <si>
    <t>Presión máxima</t>
  </si>
  <si>
    <t>P</t>
  </si>
  <si>
    <t>Fa</t>
  </si>
  <si>
    <t>Az</t>
  </si>
  <si>
    <t>Fuerza axial</t>
  </si>
  <si>
    <t>Fu</t>
  </si>
  <si>
    <t>Fuerza periférica</t>
  </si>
  <si>
    <t>Ángulo de inclinación de los dientes</t>
  </si>
  <si>
    <t>º</t>
  </si>
  <si>
    <t>Contacto efectivo</t>
  </si>
  <si>
    <t>z</t>
  </si>
  <si>
    <t>kN</t>
  </si>
  <si>
    <t>Mpa</t>
  </si>
  <si>
    <t>mm2</t>
  </si>
  <si>
    <t>N</t>
  </si>
  <si>
    <t>Pa</t>
  </si>
  <si>
    <t>Fpalanca</t>
  </si>
  <si>
    <t>Fp</t>
  </si>
  <si>
    <t>Lpalanca</t>
  </si>
  <si>
    <t>Lp</t>
  </si>
  <si>
    <t>Longitud eje rotación apoyo (leva)</t>
  </si>
  <si>
    <t>Ll</t>
  </si>
  <si>
    <t>CÁLCULO DE LA PALANCA</t>
  </si>
  <si>
    <t>Valores mínimos para igualar al freno motor</t>
  </si>
  <si>
    <t>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</si>
</sst>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2" applyNumberFormat="0" applyFill="0" applyAlignment="0" applyProtection="0"/>
  </cellStyleXfs>
  <cellXfs count="7">
    <xf numFmtId="0" fontId="0" fillId="0" borderId="0" xfId="0"/>
    <xf numFmtId="9" fontId="0" fillId="0" borderId="0" xfId="0" applyNumberFormat="1"/>
    <xf numFmtId="0" fontId="0" fillId="0" borderId="1" xfId="0" applyBorder="1"/>
    <xf numFmtId="0" fontId="2" fillId="3" borderId="1" xfId="2" applyBorder="1"/>
    <xf numFmtId="0" fontId="1" fillId="2" borderId="1" xfId="1" applyBorder="1"/>
    <xf numFmtId="0" fontId="3" fillId="0" borderId="2" xfId="3"/>
    <xf numFmtId="0" fontId="4" fillId="0" borderId="1" xfId="0" applyFont="1" applyBorder="1"/>
  </cellXfs>
  <cellStyles count="4">
    <cellStyle name="Bueno" xfId="1" builtinId="26"/>
    <cellStyle name="Encabezado 1" xfId="3" builtinId="1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30479</xdr:colOff>
      <xdr:row>0</xdr:row>
      <xdr:rowOff>53340</xdr:rowOff>
    </xdr:from>
    <xdr:to>
      <xdr:col>14</xdr:col>
      <xdr:colOff>7620</xdr:colOff>
      <xdr:row>18</xdr:row>
      <xdr:rowOff>177423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7979" y="53340"/>
          <a:ext cx="6316981" cy="3415923"/>
        </a:xfrm>
        <a:prstGeom prst="rect">
          <a:avLst/>
        </a:prstGeom>
      </xdr:spPr>
    </xdr:pic>
    <xdr:clientData/>
  </xdr:twoCellAnchor>
  <xdr:twoCellAnchor editAs="oneCell">
    <xdr:from>
      <xdr:col>8</xdr:col>
      <xdr:colOff>182880</xdr:colOff>
      <xdr:row>19</xdr:row>
      <xdr:rowOff>22860</xdr:rowOff>
    </xdr:from>
    <xdr:to>
      <xdr:col>14</xdr:col>
      <xdr:colOff>56571</xdr:colOff>
      <xdr:row>47</xdr:row>
      <xdr:rowOff>18400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35340" y="3497580"/>
          <a:ext cx="4628571" cy="52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7"/>
  <sheetViews>
    <sheetView tabSelected="1" topLeftCell="A2" workbookViewId="0">
      <selection activeCell="E30" sqref="E30"/>
    </sheetView>
  </sheetViews>
  <sheetFormatPr baseColWidth="10" defaultRowHeight="14.4" x14ac:dyDescent="0.3"/>
  <cols>
    <col min="1" max="1" width="39.44140625" customWidth="1"/>
  </cols>
  <sheetData>
    <row r="3" spans="1:6" x14ac:dyDescent="0.3">
      <c r="A3" t="s">
        <v>10</v>
      </c>
      <c r="B3" s="2" t="s">
        <v>0</v>
      </c>
      <c r="C3" s="3">
        <v>50</v>
      </c>
      <c r="D3" s="2" t="s">
        <v>2</v>
      </c>
    </row>
    <row r="4" spans="1:6" x14ac:dyDescent="0.3">
      <c r="A4" t="s">
        <v>11</v>
      </c>
      <c r="B4" s="2" t="s">
        <v>1</v>
      </c>
      <c r="C4" s="3">
        <v>20</v>
      </c>
      <c r="D4" s="2" t="s">
        <v>2</v>
      </c>
    </row>
    <row r="5" spans="1:6" x14ac:dyDescent="0.3">
      <c r="A5" t="s">
        <v>12</v>
      </c>
      <c r="B5" s="2" t="s">
        <v>9</v>
      </c>
      <c r="C5" s="3">
        <v>4</v>
      </c>
      <c r="D5" s="2"/>
    </row>
    <row r="6" spans="1:6" x14ac:dyDescent="0.3">
      <c r="A6" t="s">
        <v>13</v>
      </c>
      <c r="B6" s="2" t="s">
        <v>15</v>
      </c>
      <c r="C6" s="3">
        <v>11</v>
      </c>
      <c r="D6" s="2" t="s">
        <v>2</v>
      </c>
    </row>
    <row r="7" spans="1:6" x14ac:dyDescent="0.3">
      <c r="A7" t="s">
        <v>14</v>
      </c>
      <c r="B7" s="2" t="s">
        <v>33</v>
      </c>
      <c r="C7" s="3">
        <v>36</v>
      </c>
      <c r="D7" s="2"/>
    </row>
    <row r="8" spans="1:6" x14ac:dyDescent="0.3">
      <c r="A8" t="s">
        <v>16</v>
      </c>
      <c r="B8" s="2" t="s">
        <v>17</v>
      </c>
      <c r="C8" s="3">
        <v>2.2999999999999998</v>
      </c>
      <c r="D8" s="2" t="s">
        <v>2</v>
      </c>
    </row>
    <row r="9" spans="1:6" x14ac:dyDescent="0.3">
      <c r="A9" t="s">
        <v>19</v>
      </c>
      <c r="B9" s="2" t="s">
        <v>18</v>
      </c>
      <c r="C9" s="3">
        <v>0.7</v>
      </c>
      <c r="D9" s="2"/>
      <c r="E9" s="1" t="s">
        <v>20</v>
      </c>
    </row>
    <row r="10" spans="1:6" x14ac:dyDescent="0.3">
      <c r="A10" t="s">
        <v>3</v>
      </c>
      <c r="B10" s="2" t="s">
        <v>4</v>
      </c>
      <c r="C10" s="3">
        <v>167</v>
      </c>
      <c r="D10" s="2" t="s">
        <v>5</v>
      </c>
    </row>
    <row r="11" spans="1:6" x14ac:dyDescent="0.3">
      <c r="A11" t="s">
        <v>6</v>
      </c>
      <c r="B11" s="2" t="s">
        <v>7</v>
      </c>
      <c r="C11" s="3">
        <v>2</v>
      </c>
      <c r="D11" s="2"/>
      <c r="E11" t="s">
        <v>8</v>
      </c>
    </row>
    <row r="12" spans="1:6" x14ac:dyDescent="0.3">
      <c r="A12" t="s">
        <v>30</v>
      </c>
      <c r="B12" s="6" t="s">
        <v>47</v>
      </c>
      <c r="C12" s="3">
        <v>30</v>
      </c>
      <c r="D12" s="2" t="s">
        <v>31</v>
      </c>
    </row>
    <row r="14" spans="1:6" x14ac:dyDescent="0.3">
      <c r="A14" t="s">
        <v>29</v>
      </c>
      <c r="B14" s="2" t="s">
        <v>28</v>
      </c>
      <c r="C14" s="4">
        <f>4*C10/((C3+C4)/1000)</f>
        <v>9542.8571428571413</v>
      </c>
      <c r="D14" s="2" t="s">
        <v>37</v>
      </c>
      <c r="E14">
        <f>C14/1000</f>
        <v>9.5428571428571409</v>
      </c>
      <c r="F14" t="s">
        <v>34</v>
      </c>
    </row>
    <row r="15" spans="1:6" x14ac:dyDescent="0.3">
      <c r="A15" t="s">
        <v>27</v>
      </c>
      <c r="B15" s="2" t="s">
        <v>25</v>
      </c>
      <c r="C15" s="4">
        <f>C14*TAN(RADIANS(C12))</f>
        <v>5509.571140266713</v>
      </c>
      <c r="D15" s="2" t="s">
        <v>37</v>
      </c>
      <c r="E15">
        <f t="shared" ref="E15:E16" si="0">C15/1000</f>
        <v>5.5095711402667131</v>
      </c>
      <c r="F15" t="s">
        <v>34</v>
      </c>
    </row>
    <row r="16" spans="1:6" x14ac:dyDescent="0.3">
      <c r="A16" t="s">
        <v>22</v>
      </c>
      <c r="B16" s="2" t="s">
        <v>21</v>
      </c>
      <c r="C16" s="4">
        <f>2.31*C11*C10/((C3+C4)/1000)</f>
        <v>11021.999999999998</v>
      </c>
      <c r="D16" s="2" t="s">
        <v>37</v>
      </c>
      <c r="E16">
        <f t="shared" si="0"/>
        <v>11.021999999999998</v>
      </c>
      <c r="F16" t="s">
        <v>34</v>
      </c>
    </row>
    <row r="17" spans="1:6" x14ac:dyDescent="0.3">
      <c r="A17" t="s">
        <v>23</v>
      </c>
      <c r="B17" s="2" t="s">
        <v>24</v>
      </c>
      <c r="C17" s="4">
        <f>(C16+C15)/C18*1000000</f>
        <v>30536310.199325092</v>
      </c>
      <c r="D17" s="2" t="s">
        <v>38</v>
      </c>
      <c r="E17">
        <f>C17/1000000</f>
        <v>30.536310199325094</v>
      </c>
      <c r="F17" t="s">
        <v>35</v>
      </c>
    </row>
    <row r="18" spans="1:6" x14ac:dyDescent="0.3">
      <c r="A18" t="s">
        <v>32</v>
      </c>
      <c r="B18" s="2" t="s">
        <v>26</v>
      </c>
      <c r="C18" s="4">
        <f>(C3^2-C4^2-C5*(C6)^2)*0.289*C7*C8*C9/C3</f>
        <v>541.37422079999988</v>
      </c>
      <c r="D18" s="2" t="s">
        <v>36</v>
      </c>
    </row>
    <row r="23" spans="1:6" ht="20.399999999999999" thickBot="1" x14ac:dyDescent="0.45">
      <c r="B23" s="5" t="s">
        <v>45</v>
      </c>
      <c r="C23" s="5"/>
      <c r="D23" s="5"/>
    </row>
    <row r="24" spans="1:6" ht="15" thickTop="1" x14ac:dyDescent="0.3"/>
    <row r="25" spans="1:6" x14ac:dyDescent="0.3">
      <c r="A25" t="s">
        <v>43</v>
      </c>
      <c r="B25" s="2" t="s">
        <v>44</v>
      </c>
      <c r="C25" s="3">
        <v>4</v>
      </c>
      <c r="D25" s="2" t="s">
        <v>2</v>
      </c>
      <c r="F25" t="s">
        <v>46</v>
      </c>
    </row>
    <row r="26" spans="1:6" x14ac:dyDescent="0.3">
      <c r="A26" t="s">
        <v>41</v>
      </c>
      <c r="B26" s="2" t="s">
        <v>42</v>
      </c>
      <c r="C26" s="3">
        <v>350</v>
      </c>
      <c r="D26" s="2" t="s">
        <v>2</v>
      </c>
    </row>
    <row r="27" spans="1:6" x14ac:dyDescent="0.3">
      <c r="A27" t="s">
        <v>39</v>
      </c>
      <c r="B27" s="2" t="s">
        <v>40</v>
      </c>
      <c r="C27" s="4">
        <f>2.31*C11*C10/((C3+C4)/1000)*C25/C26/2</f>
        <v>62.982857142857135</v>
      </c>
      <c r="D27" s="2" t="s">
        <v>37</v>
      </c>
    </row>
  </sheetData>
  <pageMargins left="0.7" right="0.7" top="0.75" bottom="0.75" header="0.3" footer="0.3"/>
  <pageSetup paperSize="9" orientation="portrait" r:id="rId1"/>
  <headerFooter>
    <oddHeader>&amp;R&amp;G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XMLData TextToDisplay="%DOCUMENTGUID%">{00000000-0000-0000-0000-000000000000}</XMLData>
</file>

<file path=customXml/item2.xml><?xml version="1.0" encoding="utf-8"?>
<XMLData TextToDisplay="%EMAILADDRESS%">Miguel.Bueno@mecaes.es</XMLData>
</file>

<file path=customXml/item3.xml><?xml version="1.0" encoding="utf-8"?>
<XMLData TextToDisplay="%USERNAME%">mbueno</XMLData>
</file>

<file path=customXml/item4.xml><?xml version="1.0" encoding="utf-8"?>
<XMLData TextToDisplay="%HOSTNAME%">ME-CALC-EXP.mecanizados.escribano.local</XMLData>
</file>

<file path=customXml/item5.xml><?xml version="1.0" encoding="utf-8"?>
<XMLData TextToDisplay="%CLASSIFICATIONDATETIME%">14:34 06/06/2017</XMLData>
</file>

<file path=customXml/item6.xml><?xml version="1.0" encoding="utf-8"?>
<XMLData TextToDisplay="RightsWATCHMark">1|MECAES-PUBLICO-Publico|{00000000-0000-0000-0000-000000000000}</XMLData>
</file>

<file path=customXml/itemProps1.xml><?xml version="1.0" encoding="utf-8"?>
<ds:datastoreItem xmlns:ds="http://schemas.openxmlformats.org/officeDocument/2006/customXml" ds:itemID="{49EDF5FF-1BE5-49CF-961A-8ED2F0C58D18}">
  <ds:schemaRefs/>
</ds:datastoreItem>
</file>

<file path=customXml/itemProps2.xml><?xml version="1.0" encoding="utf-8"?>
<ds:datastoreItem xmlns:ds="http://schemas.openxmlformats.org/officeDocument/2006/customXml" ds:itemID="{4A3A1D7B-3C34-45BF-93C2-31AF030C2D98}">
  <ds:schemaRefs/>
</ds:datastoreItem>
</file>

<file path=customXml/itemProps3.xml><?xml version="1.0" encoding="utf-8"?>
<ds:datastoreItem xmlns:ds="http://schemas.openxmlformats.org/officeDocument/2006/customXml" ds:itemID="{84D52E4C-1744-437F-834F-3A74CB703C96}">
  <ds:schemaRefs/>
</ds:datastoreItem>
</file>

<file path=customXml/itemProps4.xml><?xml version="1.0" encoding="utf-8"?>
<ds:datastoreItem xmlns:ds="http://schemas.openxmlformats.org/officeDocument/2006/customXml" ds:itemID="{96DC46B7-E081-4D9F-8A02-38E9474C54C7}">
  <ds:schemaRefs/>
</ds:datastoreItem>
</file>

<file path=customXml/itemProps5.xml><?xml version="1.0" encoding="utf-8"?>
<ds:datastoreItem xmlns:ds="http://schemas.openxmlformats.org/officeDocument/2006/customXml" ds:itemID="{2A64DC9E-E493-4E7A-9700-AA51FC42C58E}">
  <ds:schemaRefs/>
</ds:datastoreItem>
</file>

<file path=customXml/itemProps6.xml><?xml version="1.0" encoding="utf-8"?>
<ds:datastoreItem xmlns:ds="http://schemas.openxmlformats.org/officeDocument/2006/customXml" ds:itemID="{BB14C74F-CFC9-4B10-81A9-5F30A8B019E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Bueno</dc:creator>
  <cp:lastModifiedBy>Manuel Bueno</cp:lastModifiedBy>
  <dcterms:created xsi:type="dcterms:W3CDTF">2017-06-06T13:53:45Z</dcterms:created>
  <dcterms:modified xsi:type="dcterms:W3CDTF">2017-06-07T07:10:24Z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1|MECAES-PUBLICO-Publico|{00000000-0000-0000-0000-000000000000}</vt:lpwstr>
  </property>
</Properties>
</file>